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0" yWindow="0" windowWidth="25600" windowHeight="16060"/>
  </bookViews>
  <sheets>
    <sheet name="Feuil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1" l="1"/>
  <c r="J53" i="1"/>
  <c r="J43" i="1"/>
  <c r="J44" i="1"/>
  <c r="J45" i="1"/>
  <c r="J46" i="1"/>
  <c r="J47" i="1"/>
  <c r="J48" i="1"/>
  <c r="J49" i="1"/>
  <c r="J50" i="1"/>
  <c r="J51" i="1"/>
  <c r="J54" i="1"/>
  <c r="J55" i="1"/>
  <c r="G51" i="1"/>
  <c r="G43" i="1"/>
  <c r="G44" i="1"/>
  <c r="G45" i="1"/>
  <c r="G46" i="1"/>
  <c r="G47" i="1"/>
  <c r="G48" i="1"/>
  <c r="G49" i="1"/>
  <c r="G50" i="1"/>
  <c r="G52" i="1"/>
  <c r="G53" i="1"/>
  <c r="G54" i="1"/>
  <c r="G55" i="1"/>
  <c r="G33" i="1"/>
  <c r="G34" i="1"/>
  <c r="G35" i="1"/>
  <c r="G36" i="1"/>
  <c r="G37" i="1"/>
  <c r="G38" i="1"/>
  <c r="J33" i="1"/>
  <c r="J34" i="1"/>
  <c r="J35" i="1"/>
  <c r="J36" i="1"/>
  <c r="J37" i="1"/>
  <c r="J38" i="1"/>
  <c r="G60" i="1"/>
  <c r="G61" i="1"/>
  <c r="J60" i="1"/>
  <c r="J61" i="1"/>
  <c r="I65" i="1"/>
  <c r="I55" i="1"/>
  <c r="F55" i="1"/>
  <c r="F38" i="1"/>
  <c r="F61" i="1"/>
  <c r="I38" i="1"/>
  <c r="I61" i="1"/>
  <c r="I66" i="1"/>
  <c r="I67" i="1"/>
  <c r="I70" i="1"/>
  <c r="I69" i="1"/>
</calcChain>
</file>

<file path=xl/sharedStrings.xml><?xml version="1.0" encoding="utf-8"?>
<sst xmlns="http://schemas.openxmlformats.org/spreadsheetml/2006/main" count="106" uniqueCount="83">
  <si>
    <t>EURL MARCHAND DE SOIF</t>
  </si>
  <si>
    <t>Anthony OLLIVIER</t>
  </si>
  <si>
    <t>8 rue de la Grande Fontaine</t>
  </si>
  <si>
    <t>33330 SAINT EMILION</t>
  </si>
  <si>
    <t>Tel : 06 07 36 11 02 - Fax : 05 57 25 28 78</t>
  </si>
  <si>
    <t>SIRET 495 167 116 00013 / TVA FR01 495 167 116</t>
  </si>
  <si>
    <t>ADRESSE DE FACTURATION</t>
  </si>
  <si>
    <t>ADRESSE DE LIVRAISON</t>
  </si>
  <si>
    <t>Au cours de la livraison des vins, merci de bien contrôler chaque référence avec le chauffeur, et si nécessaire, de prendre les réserves qui s'imposent.</t>
  </si>
  <si>
    <t>Conditions de vente : en application de la loi 80-335 du 12 mai 1980, les marchandises restent la propriété du vendeur jusqu'au paiement intégral de leur prix.Les risques afférents aux dites marchandises sont transférés à l'acheteur dès la livraison. Tout litige ou contestation sont exclusivement du ressort du Tribunal de Commerce de Libourne.</t>
  </si>
  <si>
    <t>NOM ET PRENOM</t>
  </si>
  <si>
    <t>ADRESSE</t>
  </si>
  <si>
    <t>COMPLEMENT ADRESSE</t>
  </si>
  <si>
    <t>CODE POSTAL</t>
  </si>
  <si>
    <t>TELEPHONE</t>
  </si>
  <si>
    <t>EMAIL</t>
  </si>
  <si>
    <t>COMMUNE</t>
  </si>
  <si>
    <t>MODE DE REGLEMENT</t>
  </si>
  <si>
    <t>FORMULAIRE DE COMMANDE</t>
  </si>
  <si>
    <t>marchanddesoif@orange.fr</t>
  </si>
  <si>
    <t>CB ou VIREMENT</t>
  </si>
  <si>
    <t xml:space="preserve">Mode de règlement à indiquer : </t>
  </si>
  <si>
    <t>LES VINS BLANCS</t>
  </si>
  <si>
    <t>Quantité de bouteilles</t>
  </si>
  <si>
    <t>Sous total</t>
  </si>
  <si>
    <t>Sous Total</t>
  </si>
  <si>
    <t>BORDEAUX BLANC</t>
  </si>
  <si>
    <t>IGP du PAYS D'OC BLANC</t>
  </si>
  <si>
    <t>CLOS DES FEES LES SORCIERES</t>
  </si>
  <si>
    <t>LES VINS ROUGES</t>
  </si>
  <si>
    <t>IGP du PAYS D'OC ROUGE</t>
  </si>
  <si>
    <t>BORDEAUX ROUGE</t>
  </si>
  <si>
    <t>BOURGOGNE MONTAGNY</t>
  </si>
  <si>
    <t>DOMAINE ALINE BEAUNE</t>
  </si>
  <si>
    <t>FRANCS COTES DE BORDEAUX</t>
  </si>
  <si>
    <t>CHÂTEAU AD FRANCOS</t>
  </si>
  <si>
    <t>CHÂTEAU AD FRANCOS BLANC</t>
  </si>
  <si>
    <t>COTES DU ROUSSILLON ROUGE</t>
  </si>
  <si>
    <t>MAS DE LA GARRIGUE</t>
  </si>
  <si>
    <t>IGP COTES CATALANES ROUGE</t>
  </si>
  <si>
    <t>IGP COTES CATALANES BLANC</t>
  </si>
  <si>
    <t>BORDEAUX COTES DE BLAYE</t>
  </si>
  <si>
    <t>"BOHA" MAGDELAINE BOUHOU</t>
  </si>
  <si>
    <t>SAINT EMILION GRAND CRU</t>
  </si>
  <si>
    <t>AMBROSIUS du CHT MILON</t>
  </si>
  <si>
    <t>LALANDE DE POMEROL</t>
  </si>
  <si>
    <t>CHÂTEAU GARRAUD</t>
  </si>
  <si>
    <t>BOURGOGNE SANTENAY 1ER CRU</t>
  </si>
  <si>
    <t>ABBAYE DE SANTENAY "COMME"</t>
  </si>
  <si>
    <t>BORDEAUX COTES DE FRANCS</t>
  </si>
  <si>
    <t>CLOS SISTEY</t>
  </si>
  <si>
    <t>POMEROL</t>
  </si>
  <si>
    <t>CHÂTEAU ENCLOS HAUT MAZEYRES</t>
  </si>
  <si>
    <t>SAINT EMILION GRAND CRU CLASSE</t>
  </si>
  <si>
    <t>CHÂTEAU LE CHATELET</t>
  </si>
  <si>
    <t>LES VINS ROSES</t>
  </si>
  <si>
    <t>IGP du PAYS D'OC ROSE</t>
  </si>
  <si>
    <t>Produits de France</t>
  </si>
  <si>
    <t>GLOU GLOU BLANC</t>
  </si>
  <si>
    <t>TOUR LE PIN BLANC</t>
  </si>
  <si>
    <t>GLOU GLOU ROUGE</t>
  </si>
  <si>
    <t>TOUR LE PIN ROUGE</t>
  </si>
  <si>
    <t>GLOU GLOU ROSE</t>
  </si>
  <si>
    <t>Prix unitaire par bouteille</t>
  </si>
  <si>
    <t>Quantité de caisses de 6 bouteilles</t>
  </si>
  <si>
    <t>OFFRE SPECIALE PAR CAISSE DE 6 BOUTEILLES</t>
  </si>
  <si>
    <t xml:space="preserve">Formulaire intuitif à remplir (parties grisées réservées au client) et à nous envoyer par mail : </t>
  </si>
  <si>
    <t>Prix indiqués TTC, franco de port à partir de 36 bouteilles, voir ci-dessous.</t>
  </si>
  <si>
    <t>TRANSPORT</t>
  </si>
  <si>
    <t>DE 0 à 12 bouteilles</t>
  </si>
  <si>
    <t>DE 13 à 24 bouteilles</t>
  </si>
  <si>
    <t>DE 25 à 35 bouteilles</t>
  </si>
  <si>
    <t>Règlement après validation de la commande par votre caviste, toutes les modalités vous seront indiquées dans le mail de confirmation</t>
  </si>
  <si>
    <t>Règlement après validation de la commande par votre caviste, toutes les modalités vous seront indiquées dans le mail de confirmation.</t>
  </si>
  <si>
    <t>SOUS TOTAL TTC</t>
  </si>
  <si>
    <t>A partir de 36 bouteilles</t>
  </si>
  <si>
    <t>offert</t>
  </si>
  <si>
    <t>NOMBRE TOTAL DE BOUTEILLES</t>
  </si>
  <si>
    <t>RECAPITULATIF DE COMMANDE</t>
  </si>
  <si>
    <t>TOTAL HT</t>
  </si>
  <si>
    <t>TOTAL TTC</t>
  </si>
  <si>
    <t>L'offre spéciale par caisse de 6 bouteilles est valable uniquement du 09/04/2020 au 13/04/2020.</t>
  </si>
  <si>
    <t>TRANSPORT TTC - France Metropolitaine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</si>
</sst>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0"/>
      <name val="Calibri"/>
      <scheme val="minor"/>
    </font>
    <font>
      <u/>
      <sz val="11"/>
      <color theme="11"/>
      <name val="Calibri"/>
      <family val="2"/>
      <scheme val="minor"/>
    </font>
    <font>
      <sz val="16"/>
      <color theme="1"/>
      <name val="Calibri"/>
      <scheme val="minor"/>
    </font>
    <font>
      <b/>
      <sz val="14"/>
      <color theme="0"/>
      <name val="Calibri"/>
      <scheme val="minor"/>
    </font>
    <font>
      <b/>
      <sz val="18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6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66">
    <xf numFmtId="0" fontId="0" fillId="0" borderId="0" xfId="0"/>
    <xf numFmtId="0" fontId="13" fillId="0" borderId="0" xfId="0" applyFont="1"/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0" xfId="0" applyFont="1" applyBorder="1" applyAlignment="1"/>
    <xf numFmtId="0" fontId="13" fillId="0" borderId="11" xfId="0" applyFont="1" applyBorder="1" applyAlignment="1"/>
    <xf numFmtId="0" fontId="13" fillId="0" borderId="0" xfId="0" applyFont="1" applyBorder="1" applyAlignment="1"/>
    <xf numFmtId="0" fontId="13" fillId="0" borderId="7" xfId="0" applyFont="1" applyBorder="1" applyAlignment="1"/>
    <xf numFmtId="0" fontId="0" fillId="0" borderId="1" xfId="0" applyBorder="1"/>
    <xf numFmtId="0" fontId="0" fillId="0" borderId="0" xfId="0" applyBorder="1"/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/>
    <xf numFmtId="44" fontId="13" fillId="2" borderId="0" xfId="1" applyFont="1" applyFill="1" applyBorder="1" applyAlignment="1">
      <alignment horizontal="center"/>
    </xf>
    <xf numFmtId="0" fontId="13" fillId="2" borderId="0" xfId="0" applyFont="1" applyFill="1" applyBorder="1"/>
    <xf numFmtId="44" fontId="13" fillId="2" borderId="0" xfId="1" applyFont="1" applyFill="1" applyBorder="1"/>
    <xf numFmtId="0" fontId="13" fillId="2" borderId="0" xfId="1" applyNumberFormat="1" applyFont="1" applyFill="1" applyBorder="1" applyAlignment="1">
      <alignment horizontal="right"/>
    </xf>
    <xf numFmtId="0" fontId="13" fillId="3" borderId="0" xfId="0" applyFont="1" applyFill="1" applyBorder="1"/>
    <xf numFmtId="0" fontId="13" fillId="3" borderId="0" xfId="1" applyNumberFormat="1" applyFont="1" applyFill="1" applyBorder="1" applyAlignment="1">
      <alignment horizontal="right"/>
    </xf>
    <xf numFmtId="0" fontId="13" fillId="0" borderId="12" xfId="0" applyFont="1" applyBorder="1" applyAlignment="1">
      <alignment horizontal="left"/>
    </xf>
    <xf numFmtId="44" fontId="0" fillId="2" borderId="1" xfId="1" applyFont="1" applyFill="1" applyBorder="1"/>
    <xf numFmtId="0" fontId="13" fillId="2" borderId="1" xfId="0" applyFont="1" applyFill="1" applyBorder="1"/>
    <xf numFmtId="0" fontId="0" fillId="0" borderId="12" xfId="0" applyBorder="1"/>
    <xf numFmtId="44" fontId="10" fillId="0" borderId="1" xfId="0" applyNumberFormat="1" applyFont="1" applyBorder="1" applyAlignment="1">
      <alignment horizontal="center"/>
    </xf>
    <xf numFmtId="44" fontId="13" fillId="0" borderId="1" xfId="0" applyNumberFormat="1" applyFont="1" applyBorder="1"/>
    <xf numFmtId="0" fontId="13" fillId="0" borderId="1" xfId="1" applyNumberFormat="1" applyFont="1" applyBorder="1"/>
    <xf numFmtId="0" fontId="13" fillId="0" borderId="1" xfId="0" applyFont="1" applyBorder="1" applyAlignment="1">
      <alignment horizontal="right"/>
    </xf>
    <xf numFmtId="44" fontId="0" fillId="0" borderId="1" xfId="0" applyNumberFormat="1" applyBorder="1"/>
    <xf numFmtId="44" fontId="13" fillId="0" borderId="5" xfId="1" applyFont="1" applyBorder="1"/>
    <xf numFmtId="44" fontId="0" fillId="0" borderId="6" xfId="1" applyFont="1" applyBorder="1"/>
    <xf numFmtId="44" fontId="13" fillId="0" borderId="7" xfId="1" applyFont="1" applyBorder="1"/>
    <xf numFmtId="0" fontId="13" fillId="3" borderId="8" xfId="1" applyNumberFormat="1" applyFont="1" applyFill="1" applyBorder="1" applyAlignment="1">
      <alignment horizontal="right"/>
    </xf>
    <xf numFmtId="44" fontId="0" fillId="0" borderId="9" xfId="1" applyFont="1" applyBorder="1"/>
    <xf numFmtId="44" fontId="13" fillId="0" borderId="5" xfId="1" applyFont="1" applyBorder="1" applyAlignment="1">
      <alignment horizontal="center"/>
    </xf>
    <xf numFmtId="44" fontId="13" fillId="0" borderId="7" xfId="1" applyFont="1" applyBorder="1" applyAlignment="1">
      <alignment horizontal="center"/>
    </xf>
    <xf numFmtId="0" fontId="13" fillId="3" borderId="8" xfId="0" applyFont="1" applyFill="1" applyBorder="1"/>
    <xf numFmtId="0" fontId="13" fillId="0" borderId="11" xfId="0" applyFont="1" applyBorder="1"/>
    <xf numFmtId="0" fontId="13" fillId="0" borderId="12" xfId="0" applyFont="1" applyBorder="1"/>
    <xf numFmtId="44" fontId="13" fillId="0" borderId="11" xfId="1" applyFont="1" applyBorder="1"/>
    <xf numFmtId="0" fontId="13" fillId="0" borderId="2" xfId="0" applyFont="1" applyBorder="1" applyAlignment="1"/>
    <xf numFmtId="0" fontId="13" fillId="0" borderId="3" xfId="0" applyFont="1" applyBorder="1" applyAlignment="1">
      <alignment horizontal="center"/>
    </xf>
    <xf numFmtId="0" fontId="13" fillId="0" borderId="3" xfId="0" applyFont="1" applyBorder="1" applyAlignment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/>
    <xf numFmtId="0" fontId="13" fillId="0" borderId="7" xfId="0" applyFont="1" applyBorder="1" applyAlignment="1">
      <alignment horizontal="left"/>
    </xf>
    <xf numFmtId="0" fontId="13" fillId="0" borderId="8" xfId="0" applyFont="1" applyBorder="1" applyAlignment="1"/>
    <xf numFmtId="0" fontId="13" fillId="0" borderId="9" xfId="0" applyFont="1" applyBorder="1" applyAlignment="1"/>
    <xf numFmtId="0" fontId="13" fillId="0" borderId="5" xfId="0" applyFont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2" applyFont="1" applyFill="1" applyBorder="1" applyAlignment="1" applyProtection="1">
      <alignment horizontal="center"/>
    </xf>
    <xf numFmtId="0" fontId="0" fillId="2" borderId="0" xfId="0" applyFill="1"/>
    <xf numFmtId="0" fontId="13" fillId="0" borderId="5" xfId="1" applyNumberFormat="1" applyFont="1" applyBorder="1" applyAlignment="1">
      <alignment horizontal="left" vertical="center"/>
    </xf>
    <xf numFmtId="44" fontId="13" fillId="0" borderId="6" xfId="1" applyFont="1" applyBorder="1"/>
    <xf numFmtId="0" fontId="13" fillId="0" borderId="6" xfId="1" applyNumberFormat="1" applyFont="1" applyBorder="1"/>
    <xf numFmtId="44" fontId="13" fillId="0" borderId="6" xfId="1" applyFont="1" applyFill="1" applyBorder="1"/>
    <xf numFmtId="0" fontId="0" fillId="0" borderId="5" xfId="0" applyBorder="1"/>
    <xf numFmtId="0" fontId="0" fillId="0" borderId="6" xfId="0" applyBorder="1"/>
    <xf numFmtId="0" fontId="13" fillId="0" borderId="7" xfId="0" applyNumberFormat="1" applyFont="1" applyBorder="1" applyAlignment="1">
      <alignment horizontal="left" vertical="center"/>
    </xf>
    <xf numFmtId="44" fontId="13" fillId="0" borderId="9" xfId="0" applyNumberFormat="1" applyFont="1" applyBorder="1"/>
    <xf numFmtId="44" fontId="13" fillId="0" borderId="6" xfId="1" applyFont="1" applyBorder="1" applyAlignment="1"/>
    <xf numFmtId="0" fontId="0" fillId="0" borderId="8" xfId="0" applyBorder="1"/>
    <xf numFmtId="44" fontId="13" fillId="0" borderId="9" xfId="1" applyFont="1" applyBorder="1" applyAlignment="1">
      <alignment horizontal="right"/>
    </xf>
    <xf numFmtId="0" fontId="17" fillId="2" borderId="0" xfId="0" applyFont="1" applyFill="1" applyBorder="1" applyAlignment="1"/>
    <xf numFmtId="0" fontId="11" fillId="2" borderId="0" xfId="0" applyFont="1" applyFill="1" applyBorder="1" applyAlignment="1">
      <alignment wrapText="1"/>
    </xf>
    <xf numFmtId="0" fontId="0" fillId="2" borderId="4" xfId="0" applyFill="1" applyBorder="1"/>
    <xf numFmtId="0" fontId="0" fillId="2" borderId="6" xfId="0" applyFill="1" applyBorder="1"/>
    <xf numFmtId="0" fontId="13" fillId="2" borderId="5" xfId="0" applyFont="1" applyFill="1" applyBorder="1"/>
    <xf numFmtId="0" fontId="0" fillId="2" borderId="0" xfId="0" applyFill="1" applyBorder="1"/>
    <xf numFmtId="0" fontId="10" fillId="2" borderId="5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left"/>
    </xf>
    <xf numFmtId="44" fontId="0" fillId="2" borderId="0" xfId="1" applyFont="1" applyFill="1" applyBorder="1"/>
    <xf numFmtId="0" fontId="13" fillId="2" borderId="6" xfId="0" applyFont="1" applyFill="1" applyBorder="1"/>
    <xf numFmtId="0" fontId="13" fillId="2" borderId="5" xfId="0" applyFont="1" applyFill="1" applyBorder="1" applyAlignment="1"/>
    <xf numFmtId="0" fontId="11" fillId="2" borderId="5" xfId="0" applyFont="1" applyFill="1" applyBorder="1" applyAlignment="1">
      <alignment wrapText="1"/>
    </xf>
    <xf numFmtId="0" fontId="0" fillId="2" borderId="8" xfId="0" applyFill="1" applyBorder="1"/>
    <xf numFmtId="0" fontId="0" fillId="2" borderId="9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5" xfId="0" applyFill="1" applyBorder="1"/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/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/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14" fillId="2" borderId="2" xfId="0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0" fillId="2" borderId="13" xfId="0" applyFill="1" applyBorder="1"/>
    <xf numFmtId="0" fontId="14" fillId="2" borderId="5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0" fillId="2" borderId="14" xfId="0" applyFill="1" applyBorder="1"/>
    <xf numFmtId="0" fontId="13" fillId="2" borderId="7" xfId="0" applyFont="1" applyFill="1" applyBorder="1" applyAlignment="1"/>
    <xf numFmtId="0" fontId="13" fillId="2" borderId="8" xfId="0" applyFont="1" applyFill="1" applyBorder="1"/>
    <xf numFmtId="0" fontId="13" fillId="2" borderId="9" xfId="0" applyFont="1" applyFill="1" applyBorder="1"/>
    <xf numFmtId="0" fontId="0" fillId="2" borderId="15" xfId="0" applyFill="1" applyBorder="1"/>
    <xf numFmtId="0" fontId="1" fillId="2" borderId="5" xfId="0" applyFont="1" applyFill="1" applyBorder="1"/>
    <xf numFmtId="0" fontId="8" fillId="2" borderId="5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" fontId="13" fillId="0" borderId="7" xfId="0" applyNumberFormat="1" applyFont="1" applyBorder="1" applyAlignment="1">
      <alignment horizontal="center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3" borderId="7" xfId="0" applyNumberFormat="1" applyFont="1" applyFill="1" applyBorder="1" applyAlignment="1">
      <alignment horizontal="center"/>
    </xf>
    <xf numFmtId="1" fontId="13" fillId="3" borderId="8" xfId="0" applyNumberFormat="1" applyFont="1" applyFill="1" applyBorder="1" applyAlignment="1">
      <alignment horizontal="center"/>
    </xf>
    <xf numFmtId="1" fontId="13" fillId="3" borderId="9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5" fillId="0" borderId="1" xfId="3" applyFont="1" applyBorder="1" applyAlignment="1">
      <alignment horizontal="left"/>
    </xf>
    <xf numFmtId="0" fontId="7" fillId="3" borderId="1" xfId="3" applyFill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3" fillId="3" borderId="2" xfId="0" applyFont="1" applyFill="1" applyBorder="1" applyAlignment="1">
      <alignment horizontal="center" vertical="top"/>
    </xf>
    <xf numFmtId="0" fontId="13" fillId="3" borderId="3" xfId="0" applyFont="1" applyFill="1" applyBorder="1" applyAlignment="1">
      <alignment horizontal="center" vertical="top"/>
    </xf>
    <xf numFmtId="0" fontId="13" fillId="3" borderId="4" xfId="0" applyFont="1" applyFill="1" applyBorder="1" applyAlignment="1">
      <alignment horizontal="center" vertical="top"/>
    </xf>
    <xf numFmtId="0" fontId="13" fillId="3" borderId="7" xfId="0" applyFont="1" applyFill="1" applyBorder="1" applyAlignment="1">
      <alignment horizontal="center" vertical="top"/>
    </xf>
    <xf numFmtId="0" fontId="13" fillId="3" borderId="8" xfId="0" applyFont="1" applyFill="1" applyBorder="1" applyAlignment="1">
      <alignment horizontal="center" vertical="top"/>
    </xf>
    <xf numFmtId="0" fontId="13" fillId="3" borderId="9" xfId="0" applyFont="1" applyFill="1" applyBorder="1" applyAlignment="1">
      <alignment horizontal="center" vertical="top"/>
    </xf>
    <xf numFmtId="0" fontId="17" fillId="0" borderId="5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9" fillId="4" borderId="2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</cellXfs>
  <cellStyles count="36">
    <cellStyle name="Lien hypertexte" xfId="3" builtinId="8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Monétaire" xfId="1" builtinId="4"/>
    <cellStyle name="Normal" xfId="0" builtinId="0"/>
    <cellStyle name="Texte explicatif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665629</xdr:colOff>
      <xdr:row>0</xdr:row>
      <xdr:rowOff>88526</xdr:rowOff>
    </xdr:from>
    <xdr:to>
      <xdr:col>1</xdr:col>
      <xdr:colOff>298823</xdr:colOff>
      <xdr:row>7</xdr:row>
      <xdr:rowOff>104590</xdr:rowOff>
    </xdr:to>
    <xdr:pic>
      <xdr:nvPicPr>
        <xdr:cNvPr id="2" name="Picture 1" descr="logo_4x4_200dpi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65629" y="88526"/>
          <a:ext cx="1575547" cy="1465358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ontact@cavedebellevue.com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topLeftCell="A29" zoomScale="85" zoomScaleNormal="85" zoomScalePageLayoutView="85" workbookViewId="0">
      <selection activeCell="E65" sqref="E65"/>
    </sheetView>
  </sheetViews>
  <sheetFormatPr baseColWidth="10" defaultRowHeight="14" x14ac:dyDescent="0"/>
  <cols>
    <col min="1" max="1" width="25.5" customWidth="1"/>
    <col min="2" max="2" width="8.83203125" customWidth="1"/>
    <col min="3" max="3" width="10.1640625" hidden="1" customWidth="1"/>
    <col min="4" max="4" width="25.6640625" customWidth="1"/>
    <col min="5" max="5" width="19.1640625" customWidth="1"/>
    <col min="6" max="6" width="18.33203125" customWidth="1"/>
    <col min="7" max="7" width="16.83203125" customWidth="1"/>
    <col min="8" max="8" width="24.33203125" customWidth="1"/>
    <col min="9" max="9" width="26" customWidth="1"/>
    <col min="10" max="10" width="15.5" customWidth="1"/>
    <col min="11" max="11" width="10.83203125" style="53"/>
  </cols>
  <sheetData>
    <row r="1" spans="1:11">
      <c r="A1" s="80"/>
      <c r="B1" s="81"/>
      <c r="C1" s="81"/>
      <c r="D1" s="81"/>
      <c r="E1" s="81"/>
      <c r="F1" s="81"/>
      <c r="G1" s="81"/>
      <c r="H1" s="81"/>
      <c r="I1" s="81"/>
      <c r="J1" s="81"/>
      <c r="K1" s="67"/>
    </row>
    <row r="2" spans="1:11" ht="18">
      <c r="A2" s="82"/>
      <c r="B2" s="70"/>
      <c r="C2" s="83" t="s">
        <v>0</v>
      </c>
      <c r="D2" s="83"/>
      <c r="E2" s="84"/>
      <c r="F2" s="70"/>
      <c r="G2" s="84"/>
      <c r="H2" s="84" t="s">
        <v>0</v>
      </c>
      <c r="I2" s="84"/>
      <c r="J2" s="83"/>
      <c r="K2" s="68"/>
    </row>
    <row r="3" spans="1:11" ht="18">
      <c r="A3" s="82"/>
      <c r="B3" s="70"/>
      <c r="C3" s="83" t="s">
        <v>1</v>
      </c>
      <c r="D3" s="83"/>
      <c r="E3" s="84"/>
      <c r="F3" s="70"/>
      <c r="G3" s="84"/>
      <c r="H3" s="84" t="s">
        <v>1</v>
      </c>
      <c r="I3" s="84"/>
      <c r="J3" s="83"/>
      <c r="K3" s="68"/>
    </row>
    <row r="4" spans="1:11" ht="18">
      <c r="A4" s="82"/>
      <c r="B4" s="70"/>
      <c r="C4" s="83" t="s">
        <v>2</v>
      </c>
      <c r="D4" s="83"/>
      <c r="E4" s="84"/>
      <c r="F4" s="70"/>
      <c r="G4" s="84"/>
      <c r="H4" s="84" t="s">
        <v>2</v>
      </c>
      <c r="I4" s="84"/>
      <c r="J4" s="83"/>
      <c r="K4" s="68"/>
    </row>
    <row r="5" spans="1:11" ht="18">
      <c r="A5" s="82"/>
      <c r="B5" s="70"/>
      <c r="C5" s="83" t="s">
        <v>3</v>
      </c>
      <c r="D5" s="83"/>
      <c r="E5" s="84"/>
      <c r="F5" s="70"/>
      <c r="G5" s="84"/>
      <c r="H5" s="84" t="s">
        <v>3</v>
      </c>
      <c r="I5" s="84"/>
      <c r="J5" s="83"/>
      <c r="K5" s="68"/>
    </row>
    <row r="6" spans="1:11" ht="15" customHeight="1">
      <c r="A6" s="82"/>
      <c r="B6" s="70"/>
      <c r="C6" s="85" t="s">
        <v>4</v>
      </c>
      <c r="D6" s="85"/>
      <c r="E6" s="86"/>
      <c r="F6" s="70"/>
      <c r="G6" s="86"/>
      <c r="H6" s="86" t="s">
        <v>4</v>
      </c>
      <c r="I6" s="86"/>
      <c r="J6" s="85"/>
      <c r="K6" s="68"/>
    </row>
    <row r="7" spans="1:11" ht="14" customHeight="1">
      <c r="A7" s="82"/>
      <c r="B7" s="70"/>
      <c r="C7" s="87" t="s">
        <v>5</v>
      </c>
      <c r="D7" s="87"/>
      <c r="E7" s="88"/>
      <c r="F7" s="70"/>
      <c r="G7" s="88"/>
      <c r="H7" s="88" t="s">
        <v>5</v>
      </c>
      <c r="I7" s="88"/>
      <c r="J7" s="87"/>
      <c r="K7" s="68"/>
    </row>
    <row r="8" spans="1:11">
      <c r="A8" s="82"/>
      <c r="B8" s="70"/>
      <c r="C8" s="89"/>
      <c r="D8" s="89"/>
      <c r="E8" s="89"/>
      <c r="F8" s="89"/>
      <c r="G8" s="89"/>
      <c r="H8" s="70"/>
      <c r="I8" s="70"/>
      <c r="J8" s="70"/>
      <c r="K8" s="68"/>
    </row>
    <row r="9" spans="1:11">
      <c r="A9" s="149" t="s">
        <v>18</v>
      </c>
      <c r="B9" s="150"/>
      <c r="C9" s="150"/>
      <c r="D9" s="150"/>
      <c r="E9" s="150"/>
      <c r="F9" s="150"/>
      <c r="G9" s="150"/>
      <c r="H9" s="150"/>
      <c r="I9" s="150"/>
      <c r="J9" s="151"/>
      <c r="K9" s="68"/>
    </row>
    <row r="10" spans="1:11">
      <c r="A10" s="152"/>
      <c r="B10" s="153"/>
      <c r="C10" s="153"/>
      <c r="D10" s="153"/>
      <c r="E10" s="153"/>
      <c r="F10" s="153"/>
      <c r="G10" s="153"/>
      <c r="H10" s="153"/>
      <c r="I10" s="153"/>
      <c r="J10" s="154"/>
      <c r="K10" s="68"/>
    </row>
    <row r="11" spans="1:11" ht="15">
      <c r="A11" s="90" t="s">
        <v>66</v>
      </c>
      <c r="B11" s="91"/>
      <c r="C11" s="91"/>
      <c r="D11" s="91"/>
      <c r="E11" s="91"/>
      <c r="F11" s="91"/>
      <c r="G11" s="92" t="s">
        <v>19</v>
      </c>
      <c r="H11" s="91"/>
      <c r="I11" s="93"/>
      <c r="J11" s="94"/>
      <c r="K11" s="68"/>
    </row>
    <row r="12" spans="1:11" ht="15">
      <c r="A12" s="95" t="s">
        <v>21</v>
      </c>
      <c r="B12" s="96"/>
      <c r="C12" s="96"/>
      <c r="D12" s="96"/>
      <c r="E12" s="96"/>
      <c r="F12" s="96"/>
      <c r="G12" s="97" t="s">
        <v>20</v>
      </c>
      <c r="H12" s="96"/>
      <c r="I12" s="98"/>
      <c r="J12" s="99"/>
      <c r="K12" s="68"/>
    </row>
    <row r="13" spans="1:11" ht="15">
      <c r="A13" s="146" t="s">
        <v>72</v>
      </c>
      <c r="B13" s="147"/>
      <c r="C13" s="147"/>
      <c r="D13" s="147"/>
      <c r="E13" s="147"/>
      <c r="F13" s="147"/>
      <c r="G13" s="147"/>
      <c r="H13" s="147"/>
      <c r="I13" s="148"/>
      <c r="J13" s="99"/>
      <c r="K13" s="68"/>
    </row>
    <row r="14" spans="1:11">
      <c r="A14" s="100"/>
      <c r="B14" s="101"/>
      <c r="C14" s="101"/>
      <c r="D14" s="101"/>
      <c r="E14" s="101"/>
      <c r="F14" s="101"/>
      <c r="G14" s="101"/>
      <c r="H14" s="101"/>
      <c r="I14" s="102"/>
      <c r="J14" s="99"/>
      <c r="K14" s="68"/>
    </row>
    <row r="15" spans="1:11" ht="15">
      <c r="A15" s="160"/>
      <c r="B15" s="161"/>
      <c r="C15" s="162"/>
      <c r="D15" s="163" t="s">
        <v>6</v>
      </c>
      <c r="E15" s="164"/>
      <c r="F15" s="165"/>
      <c r="G15" s="163" t="s">
        <v>7</v>
      </c>
      <c r="H15" s="164"/>
      <c r="I15" s="165"/>
      <c r="J15" s="99"/>
      <c r="K15" s="68"/>
    </row>
    <row r="16" spans="1:11">
      <c r="A16" s="129" t="s">
        <v>10</v>
      </c>
      <c r="B16" s="129"/>
      <c r="C16" s="129"/>
      <c r="D16" s="109"/>
      <c r="E16" s="109"/>
      <c r="F16" s="109"/>
      <c r="G16" s="109"/>
      <c r="H16" s="109"/>
      <c r="I16" s="109"/>
      <c r="J16" s="99"/>
      <c r="K16" s="68"/>
    </row>
    <row r="17" spans="1:11">
      <c r="A17" s="129" t="s">
        <v>11</v>
      </c>
      <c r="B17" s="129"/>
      <c r="C17" s="129"/>
      <c r="D17" s="109"/>
      <c r="E17" s="109"/>
      <c r="F17" s="109"/>
      <c r="G17" s="109"/>
      <c r="H17" s="109"/>
      <c r="I17" s="109"/>
      <c r="J17" s="99"/>
      <c r="K17" s="68"/>
    </row>
    <row r="18" spans="1:11">
      <c r="A18" s="129" t="s">
        <v>12</v>
      </c>
      <c r="B18" s="129"/>
      <c r="C18" s="129"/>
      <c r="D18" s="109"/>
      <c r="E18" s="109"/>
      <c r="F18" s="109"/>
      <c r="G18" s="109"/>
      <c r="H18" s="109"/>
      <c r="I18" s="109"/>
      <c r="J18" s="99"/>
      <c r="K18" s="68"/>
    </row>
    <row r="19" spans="1:11">
      <c r="A19" s="129" t="s">
        <v>16</v>
      </c>
      <c r="B19" s="129"/>
      <c r="C19" s="129"/>
      <c r="D19" s="109"/>
      <c r="E19" s="109"/>
      <c r="F19" s="109"/>
      <c r="G19" s="109"/>
      <c r="H19" s="109"/>
      <c r="I19" s="109"/>
      <c r="J19" s="99"/>
      <c r="K19" s="68"/>
    </row>
    <row r="20" spans="1:11">
      <c r="A20" s="129" t="s">
        <v>13</v>
      </c>
      <c r="B20" s="129"/>
      <c r="C20" s="129"/>
      <c r="D20" s="109"/>
      <c r="E20" s="109"/>
      <c r="F20" s="109"/>
      <c r="G20" s="109"/>
      <c r="H20" s="109"/>
      <c r="I20" s="109"/>
      <c r="J20" s="99"/>
      <c r="K20" s="68"/>
    </row>
    <row r="21" spans="1:11">
      <c r="A21" s="129" t="s">
        <v>14</v>
      </c>
      <c r="B21" s="129"/>
      <c r="C21" s="129"/>
      <c r="D21" s="109"/>
      <c r="E21" s="109"/>
      <c r="F21" s="109"/>
      <c r="G21" s="109"/>
      <c r="H21" s="109"/>
      <c r="I21" s="109"/>
      <c r="J21" s="99"/>
      <c r="K21" s="68"/>
    </row>
    <row r="22" spans="1:11">
      <c r="A22" s="130" t="s">
        <v>15</v>
      </c>
      <c r="B22" s="129"/>
      <c r="C22" s="129"/>
      <c r="D22" s="131"/>
      <c r="E22" s="109"/>
      <c r="F22" s="109"/>
      <c r="G22" s="131"/>
      <c r="H22" s="109"/>
      <c r="I22" s="109"/>
      <c r="J22" s="99"/>
      <c r="K22" s="68"/>
    </row>
    <row r="23" spans="1:11">
      <c r="A23" s="123"/>
      <c r="B23" s="124"/>
      <c r="C23" s="125"/>
      <c r="D23" s="126"/>
      <c r="E23" s="127"/>
      <c r="F23" s="128"/>
      <c r="G23" s="114"/>
      <c r="H23" s="115"/>
      <c r="I23" s="116"/>
      <c r="J23" s="99"/>
      <c r="K23" s="68"/>
    </row>
    <row r="24" spans="1:11">
      <c r="A24" s="117" t="s">
        <v>17</v>
      </c>
      <c r="B24" s="118"/>
      <c r="C24" s="119"/>
      <c r="D24" s="136"/>
      <c r="E24" s="137"/>
      <c r="F24" s="137"/>
      <c r="G24" s="137"/>
      <c r="H24" s="137"/>
      <c r="I24" s="138"/>
      <c r="J24" s="99"/>
      <c r="K24" s="68"/>
    </row>
    <row r="25" spans="1:11">
      <c r="A25" s="120"/>
      <c r="B25" s="121"/>
      <c r="C25" s="122"/>
      <c r="D25" s="139"/>
      <c r="E25" s="140"/>
      <c r="F25" s="140"/>
      <c r="G25" s="140"/>
      <c r="H25" s="140"/>
      <c r="I25" s="141"/>
      <c r="J25" s="99"/>
      <c r="K25" s="68"/>
    </row>
    <row r="26" spans="1:11" ht="15">
      <c r="A26" s="155" t="s">
        <v>73</v>
      </c>
      <c r="B26" s="156"/>
      <c r="C26" s="156"/>
      <c r="D26" s="156"/>
      <c r="E26" s="156"/>
      <c r="F26" s="156"/>
      <c r="G26" s="156"/>
      <c r="H26" s="156"/>
      <c r="I26" s="157"/>
      <c r="J26" s="103"/>
      <c r="K26" s="68"/>
    </row>
    <row r="27" spans="1:11" s="53" customFormat="1" ht="21" customHeight="1">
      <c r="A27" s="69"/>
      <c r="B27" s="15"/>
      <c r="C27" s="15"/>
      <c r="D27" s="15"/>
      <c r="E27" s="15"/>
      <c r="F27" s="15"/>
      <c r="G27" s="15"/>
      <c r="H27" s="15"/>
      <c r="I27" s="15"/>
      <c r="J27" s="70"/>
      <c r="K27" s="68"/>
    </row>
    <row r="28" spans="1:11">
      <c r="A28" s="158" t="s">
        <v>67</v>
      </c>
      <c r="B28" s="159"/>
      <c r="C28" s="159"/>
      <c r="D28" s="159"/>
      <c r="E28" s="159"/>
      <c r="F28" s="159"/>
      <c r="G28" s="159"/>
      <c r="H28" s="159"/>
      <c r="I28" s="159"/>
      <c r="J28" s="159"/>
      <c r="K28" s="68"/>
    </row>
    <row r="29" spans="1:11">
      <c r="A29" s="71"/>
      <c r="B29" s="51"/>
      <c r="C29" s="51"/>
      <c r="D29" s="51"/>
      <c r="E29" s="51"/>
      <c r="F29" s="51"/>
      <c r="G29" s="51"/>
      <c r="H29" s="51"/>
      <c r="I29" s="52"/>
      <c r="J29" s="70"/>
      <c r="K29" s="68"/>
    </row>
    <row r="30" spans="1:11" ht="20">
      <c r="A30" s="142" t="s">
        <v>22</v>
      </c>
      <c r="B30" s="143"/>
      <c r="C30" s="143"/>
      <c r="D30" s="143"/>
      <c r="E30" s="143"/>
      <c r="F30" s="143"/>
      <c r="G30" s="143"/>
      <c r="H30" s="143"/>
      <c r="I30" s="143"/>
      <c r="J30" s="143"/>
      <c r="K30" s="68"/>
    </row>
    <row r="31" spans="1:11" ht="18">
      <c r="A31" s="72"/>
      <c r="B31" s="12"/>
      <c r="C31" s="12"/>
      <c r="D31" s="12"/>
      <c r="E31" s="12"/>
      <c r="F31" s="12"/>
      <c r="G31" s="12"/>
      <c r="H31" s="132" t="s">
        <v>65</v>
      </c>
      <c r="I31" s="132"/>
      <c r="J31" s="132"/>
      <c r="K31" s="68"/>
    </row>
    <row r="32" spans="1:11">
      <c r="A32" s="112"/>
      <c r="B32" s="113"/>
      <c r="C32" s="113"/>
      <c r="D32" s="113"/>
      <c r="E32" s="4" t="s">
        <v>63</v>
      </c>
      <c r="F32" s="37" t="s">
        <v>23</v>
      </c>
      <c r="G32" s="23" t="s">
        <v>24</v>
      </c>
      <c r="H32" s="4" t="s">
        <v>63</v>
      </c>
      <c r="I32" s="39" t="s">
        <v>64</v>
      </c>
      <c r="J32" s="23" t="s">
        <v>25</v>
      </c>
      <c r="K32" s="68"/>
    </row>
    <row r="33" spans="1:14">
      <c r="A33" s="40" t="s">
        <v>27</v>
      </c>
      <c r="B33" s="41">
        <v>2019</v>
      </c>
      <c r="C33" s="42"/>
      <c r="D33" s="43" t="s">
        <v>58</v>
      </c>
      <c r="E33" s="34">
        <v>7.5</v>
      </c>
      <c r="F33" s="18"/>
      <c r="G33" s="30">
        <f>(E33*F33)</f>
        <v>0</v>
      </c>
      <c r="H33" s="29">
        <v>6.25</v>
      </c>
      <c r="I33" s="19"/>
      <c r="J33" s="30">
        <f>(H33*I33)*6</f>
        <v>0</v>
      </c>
      <c r="K33" s="68"/>
    </row>
    <row r="34" spans="1:14">
      <c r="A34" s="44" t="s">
        <v>26</v>
      </c>
      <c r="B34" s="2">
        <v>2018</v>
      </c>
      <c r="C34" s="8"/>
      <c r="D34" s="45" t="s">
        <v>59</v>
      </c>
      <c r="E34" s="34">
        <v>9</v>
      </c>
      <c r="F34" s="18"/>
      <c r="G34" s="30">
        <f t="shared" ref="G34:G37" si="0">(E34*F34)</f>
        <v>0</v>
      </c>
      <c r="H34" s="29">
        <v>7.5</v>
      </c>
      <c r="I34" s="19"/>
      <c r="J34" s="30">
        <f t="shared" ref="J34:J37" si="1">(H34*I34)*6</f>
        <v>0</v>
      </c>
      <c r="K34" s="68"/>
    </row>
    <row r="35" spans="1:14">
      <c r="A35" s="44" t="s">
        <v>40</v>
      </c>
      <c r="B35" s="2">
        <v>2018</v>
      </c>
      <c r="C35" s="8"/>
      <c r="D35" s="46" t="s">
        <v>28</v>
      </c>
      <c r="E35" s="34">
        <v>15</v>
      </c>
      <c r="F35" s="18"/>
      <c r="G35" s="30">
        <f t="shared" si="0"/>
        <v>0</v>
      </c>
      <c r="H35" s="29">
        <v>12.5</v>
      </c>
      <c r="I35" s="19"/>
      <c r="J35" s="30">
        <f t="shared" si="1"/>
        <v>0</v>
      </c>
      <c r="K35" s="68"/>
    </row>
    <row r="36" spans="1:14">
      <c r="A36" s="44" t="s">
        <v>32</v>
      </c>
      <c r="B36" s="2">
        <v>2018</v>
      </c>
      <c r="C36" s="8"/>
      <c r="D36" s="46" t="s">
        <v>33</v>
      </c>
      <c r="E36" s="34">
        <v>26</v>
      </c>
      <c r="F36" s="18"/>
      <c r="G36" s="30">
        <f t="shared" si="0"/>
        <v>0</v>
      </c>
      <c r="H36" s="29">
        <v>21.7</v>
      </c>
      <c r="I36" s="19"/>
      <c r="J36" s="30">
        <f t="shared" si="1"/>
        <v>0</v>
      </c>
      <c r="K36" s="68"/>
    </row>
    <row r="37" spans="1:14">
      <c r="A37" s="47" t="s">
        <v>34</v>
      </c>
      <c r="B37" s="3">
        <v>2018</v>
      </c>
      <c r="C37" s="48"/>
      <c r="D37" s="49" t="s">
        <v>36</v>
      </c>
      <c r="E37" s="35">
        <v>29</v>
      </c>
      <c r="F37" s="36"/>
      <c r="G37" s="33">
        <f t="shared" si="0"/>
        <v>0</v>
      </c>
      <c r="H37" s="31">
        <v>24.2</v>
      </c>
      <c r="I37" s="32"/>
      <c r="J37" s="33">
        <f t="shared" si="1"/>
        <v>0</v>
      </c>
      <c r="K37" s="68"/>
    </row>
    <row r="38" spans="1:14">
      <c r="A38" s="73"/>
      <c r="B38" s="12"/>
      <c r="C38" s="13"/>
      <c r="D38" s="13"/>
      <c r="E38" s="14"/>
      <c r="F38" s="22">
        <f>SUM(F33:F37)</f>
        <v>0</v>
      </c>
      <c r="G38" s="21">
        <f>SUM(G33:G37)</f>
        <v>0</v>
      </c>
      <c r="H38" s="16"/>
      <c r="I38" s="22">
        <f>SUM(I33:I37)</f>
        <v>0</v>
      </c>
      <c r="J38" s="21">
        <f>SUM(J33:J37)</f>
        <v>0</v>
      </c>
      <c r="K38" s="68"/>
    </row>
    <row r="39" spans="1:14">
      <c r="A39" s="73"/>
      <c r="B39" s="12"/>
      <c r="C39" s="13"/>
      <c r="D39" s="13"/>
      <c r="E39" s="14"/>
      <c r="F39" s="15"/>
      <c r="G39" s="74"/>
      <c r="H39" s="16"/>
      <c r="I39" s="17"/>
      <c r="J39" s="74"/>
      <c r="K39" s="68"/>
    </row>
    <row r="40" spans="1:14" ht="20">
      <c r="A40" s="142" t="s">
        <v>29</v>
      </c>
      <c r="B40" s="143"/>
      <c r="C40" s="143"/>
      <c r="D40" s="143"/>
      <c r="E40" s="143"/>
      <c r="F40" s="143"/>
      <c r="G40" s="143"/>
      <c r="H40" s="143"/>
      <c r="I40" s="143"/>
      <c r="J40" s="143"/>
      <c r="K40" s="68"/>
    </row>
    <row r="41" spans="1:14" ht="18">
      <c r="A41" s="72"/>
      <c r="B41" s="12"/>
      <c r="C41" s="13"/>
      <c r="D41" s="13"/>
      <c r="E41" s="14"/>
      <c r="F41" s="15"/>
      <c r="G41" s="74"/>
      <c r="H41" s="132" t="s">
        <v>65</v>
      </c>
      <c r="I41" s="132"/>
      <c r="J41" s="132"/>
      <c r="K41" s="68"/>
    </row>
    <row r="42" spans="1:14">
      <c r="A42" s="72"/>
      <c r="B42" s="12"/>
      <c r="C42" s="12"/>
      <c r="D42" s="12"/>
      <c r="E42" s="4" t="s">
        <v>63</v>
      </c>
      <c r="F42" s="37" t="s">
        <v>23</v>
      </c>
      <c r="G42" s="23" t="s">
        <v>24</v>
      </c>
      <c r="H42" s="4" t="s">
        <v>63</v>
      </c>
      <c r="I42" s="39" t="s">
        <v>64</v>
      </c>
      <c r="J42" s="23" t="s">
        <v>25</v>
      </c>
      <c r="K42" s="68"/>
    </row>
    <row r="43" spans="1:14">
      <c r="A43" s="40" t="s">
        <v>30</v>
      </c>
      <c r="B43" s="41">
        <v>2019</v>
      </c>
      <c r="C43" s="42"/>
      <c r="D43" s="43" t="s">
        <v>60</v>
      </c>
      <c r="E43" s="34">
        <v>7.5</v>
      </c>
      <c r="F43" s="18"/>
      <c r="G43" s="30">
        <f>(E43*F43)</f>
        <v>0</v>
      </c>
      <c r="H43" s="29">
        <v>6.25</v>
      </c>
      <c r="I43" s="19"/>
      <c r="J43" s="30">
        <f>(H43*I43)*6</f>
        <v>0</v>
      </c>
      <c r="K43" s="68"/>
    </row>
    <row r="44" spans="1:14">
      <c r="A44" s="44" t="s">
        <v>31</v>
      </c>
      <c r="B44" s="2">
        <v>2018</v>
      </c>
      <c r="C44" s="8"/>
      <c r="D44" s="45" t="s">
        <v>61</v>
      </c>
      <c r="E44" s="34">
        <v>9</v>
      </c>
      <c r="F44" s="18"/>
      <c r="G44" s="30">
        <f t="shared" ref="G44:G54" si="2">(E44*F44)</f>
        <v>0</v>
      </c>
      <c r="H44" s="29">
        <v>7.5</v>
      </c>
      <c r="I44" s="19"/>
      <c r="J44" s="30">
        <f t="shared" ref="J44:J54" si="3">(H44*I44)*6</f>
        <v>0</v>
      </c>
      <c r="K44" s="68"/>
    </row>
    <row r="45" spans="1:14">
      <c r="A45" s="44" t="s">
        <v>39</v>
      </c>
      <c r="B45" s="2">
        <v>2018</v>
      </c>
      <c r="C45" s="8"/>
      <c r="D45" s="46" t="s">
        <v>28</v>
      </c>
      <c r="E45" s="34">
        <v>15</v>
      </c>
      <c r="F45" s="18"/>
      <c r="G45" s="30">
        <f t="shared" si="2"/>
        <v>0</v>
      </c>
      <c r="H45" s="29">
        <v>12.5</v>
      </c>
      <c r="I45" s="19"/>
      <c r="J45" s="30">
        <f t="shared" si="3"/>
        <v>0</v>
      </c>
      <c r="K45" s="68"/>
    </row>
    <row r="46" spans="1:14">
      <c r="A46" s="44" t="s">
        <v>37</v>
      </c>
      <c r="B46" s="2">
        <v>2016</v>
      </c>
      <c r="C46" s="8"/>
      <c r="D46" s="46" t="s">
        <v>38</v>
      </c>
      <c r="E46" s="34">
        <v>11</v>
      </c>
      <c r="F46" s="18"/>
      <c r="G46" s="30">
        <f t="shared" si="2"/>
        <v>0</v>
      </c>
      <c r="H46" s="29">
        <v>9.1999999999999993</v>
      </c>
      <c r="I46" s="19"/>
      <c r="J46" s="30">
        <f t="shared" si="3"/>
        <v>0</v>
      </c>
      <c r="K46" s="68"/>
    </row>
    <row r="47" spans="1:14">
      <c r="A47" s="50" t="s">
        <v>41</v>
      </c>
      <c r="B47" s="2">
        <v>2016</v>
      </c>
      <c r="C47" s="8"/>
      <c r="D47" s="46" t="s">
        <v>42</v>
      </c>
      <c r="E47" s="34">
        <v>12</v>
      </c>
      <c r="F47" s="18"/>
      <c r="G47" s="30">
        <f t="shared" si="2"/>
        <v>0</v>
      </c>
      <c r="H47" s="29">
        <v>10</v>
      </c>
      <c r="I47" s="19"/>
      <c r="J47" s="30">
        <f t="shared" si="3"/>
        <v>0</v>
      </c>
      <c r="K47" s="68"/>
    </row>
    <row r="48" spans="1:14">
      <c r="A48" s="50" t="s">
        <v>43</v>
      </c>
      <c r="B48" s="2">
        <v>2017</v>
      </c>
      <c r="C48" s="8"/>
      <c r="D48" s="46" t="s">
        <v>44</v>
      </c>
      <c r="E48" s="34">
        <v>20</v>
      </c>
      <c r="F48" s="18"/>
      <c r="G48" s="30">
        <f t="shared" si="2"/>
        <v>0</v>
      </c>
      <c r="H48" s="29">
        <v>16.7</v>
      </c>
      <c r="I48" s="19"/>
      <c r="J48" s="30">
        <f t="shared" si="3"/>
        <v>0</v>
      </c>
      <c r="K48" s="68"/>
      <c r="N48" s="10"/>
    </row>
    <row r="49" spans="1:14">
      <c r="A49" s="50" t="s">
        <v>45</v>
      </c>
      <c r="B49" s="2">
        <v>2012</v>
      </c>
      <c r="C49" s="8"/>
      <c r="D49" s="46" t="s">
        <v>46</v>
      </c>
      <c r="E49" s="34">
        <v>29</v>
      </c>
      <c r="F49" s="18"/>
      <c r="G49" s="30">
        <f t="shared" si="2"/>
        <v>0</v>
      </c>
      <c r="H49" s="29">
        <v>24.2</v>
      </c>
      <c r="I49" s="19"/>
      <c r="J49" s="30">
        <f t="shared" si="3"/>
        <v>0</v>
      </c>
      <c r="K49" s="68"/>
      <c r="N49" s="11"/>
    </row>
    <row r="50" spans="1:14">
      <c r="A50" s="50" t="s">
        <v>47</v>
      </c>
      <c r="B50" s="2">
        <v>2017</v>
      </c>
      <c r="C50" s="8"/>
      <c r="D50" s="46" t="s">
        <v>48</v>
      </c>
      <c r="E50" s="34">
        <v>33</v>
      </c>
      <c r="F50" s="18"/>
      <c r="G50" s="30">
        <f t="shared" si="2"/>
        <v>0</v>
      </c>
      <c r="H50" s="29">
        <v>27.5</v>
      </c>
      <c r="I50" s="19"/>
      <c r="J50" s="30">
        <f t="shared" si="3"/>
        <v>0</v>
      </c>
      <c r="K50" s="68"/>
    </row>
    <row r="51" spans="1:14">
      <c r="A51" s="50" t="s">
        <v>49</v>
      </c>
      <c r="B51" s="2">
        <v>2015</v>
      </c>
      <c r="C51" s="8"/>
      <c r="D51" s="46" t="s">
        <v>35</v>
      </c>
      <c r="E51" s="34">
        <v>35</v>
      </c>
      <c r="F51" s="18"/>
      <c r="G51" s="30">
        <f t="shared" si="2"/>
        <v>0</v>
      </c>
      <c r="H51" s="29">
        <v>30</v>
      </c>
      <c r="I51" s="19"/>
      <c r="J51" s="30">
        <f t="shared" si="3"/>
        <v>0</v>
      </c>
      <c r="K51" s="68"/>
    </row>
    <row r="52" spans="1:14">
      <c r="A52" s="50" t="s">
        <v>43</v>
      </c>
      <c r="B52" s="2">
        <v>2015</v>
      </c>
      <c r="C52" s="8"/>
      <c r="D52" s="46" t="s">
        <v>50</v>
      </c>
      <c r="E52" s="34">
        <v>45</v>
      </c>
      <c r="F52" s="18"/>
      <c r="G52" s="30">
        <f t="shared" si="2"/>
        <v>0</v>
      </c>
      <c r="H52" s="29">
        <v>37.5</v>
      </c>
      <c r="I52" s="19"/>
      <c r="J52" s="30">
        <f t="shared" si="3"/>
        <v>0</v>
      </c>
      <c r="K52" s="68"/>
    </row>
    <row r="53" spans="1:14">
      <c r="A53" s="50" t="s">
        <v>51</v>
      </c>
      <c r="B53" s="2">
        <v>2016</v>
      </c>
      <c r="C53" s="8"/>
      <c r="D53" s="46" t="s">
        <v>52</v>
      </c>
      <c r="E53" s="34">
        <v>52</v>
      </c>
      <c r="F53" s="18"/>
      <c r="G53" s="30">
        <f t="shared" si="2"/>
        <v>0</v>
      </c>
      <c r="H53" s="29">
        <v>43.35</v>
      </c>
      <c r="I53" s="19"/>
      <c r="J53" s="30">
        <f t="shared" si="3"/>
        <v>0</v>
      </c>
      <c r="K53" s="68"/>
    </row>
    <row r="54" spans="1:14">
      <c r="A54" s="47" t="s">
        <v>53</v>
      </c>
      <c r="B54" s="3">
        <v>2013</v>
      </c>
      <c r="C54" s="48"/>
      <c r="D54" s="49" t="s">
        <v>54</v>
      </c>
      <c r="E54" s="35">
        <v>55</v>
      </c>
      <c r="F54" s="36"/>
      <c r="G54" s="33">
        <f t="shared" si="2"/>
        <v>0</v>
      </c>
      <c r="H54" s="31">
        <v>45.85</v>
      </c>
      <c r="I54" s="32"/>
      <c r="J54" s="33">
        <f t="shared" si="3"/>
        <v>0</v>
      </c>
      <c r="K54" s="68"/>
    </row>
    <row r="55" spans="1:14">
      <c r="A55" s="144"/>
      <c r="B55" s="145"/>
      <c r="C55" s="145"/>
      <c r="D55" s="145"/>
      <c r="E55" s="51"/>
      <c r="F55" s="22">
        <f>SUM(F43:F54)</f>
        <v>0</v>
      </c>
      <c r="G55" s="24">
        <f>SUM(G43:G54)</f>
        <v>0</v>
      </c>
      <c r="H55" s="51"/>
      <c r="I55" s="22">
        <f>SUM(I43:I54)</f>
        <v>0</v>
      </c>
      <c r="J55" s="24">
        <f>SUM(J43:J54)</f>
        <v>0</v>
      </c>
      <c r="K55" s="68"/>
    </row>
    <row r="56" spans="1:14">
      <c r="A56" s="71"/>
      <c r="B56" s="51"/>
      <c r="C56" s="51"/>
      <c r="D56" s="51"/>
      <c r="E56" s="51"/>
      <c r="F56" s="51"/>
      <c r="G56" s="51"/>
      <c r="H56" s="51"/>
      <c r="I56" s="52"/>
      <c r="J56" s="70"/>
      <c r="K56" s="68"/>
    </row>
    <row r="57" spans="1:14" ht="20">
      <c r="A57" s="142" t="s">
        <v>55</v>
      </c>
      <c r="B57" s="143"/>
      <c r="C57" s="143"/>
      <c r="D57" s="143"/>
      <c r="E57" s="143"/>
      <c r="F57" s="143"/>
      <c r="G57" s="143"/>
      <c r="H57" s="143"/>
      <c r="I57" s="143"/>
      <c r="J57" s="143"/>
      <c r="K57" s="68"/>
    </row>
    <row r="58" spans="1:14" ht="18">
      <c r="A58" s="72"/>
      <c r="B58" s="12"/>
      <c r="C58" s="12"/>
      <c r="D58" s="12"/>
      <c r="E58" s="12"/>
      <c r="F58" s="12"/>
      <c r="G58" s="12"/>
      <c r="H58" s="132" t="s">
        <v>65</v>
      </c>
      <c r="I58" s="132"/>
      <c r="J58" s="132"/>
      <c r="K58" s="68"/>
    </row>
    <row r="59" spans="1:14" s="1" customFormat="1">
      <c r="A59" s="110"/>
      <c r="B59" s="111"/>
      <c r="C59" s="111"/>
      <c r="D59" s="111"/>
      <c r="E59" s="4" t="s">
        <v>63</v>
      </c>
      <c r="F59" s="37" t="s">
        <v>23</v>
      </c>
      <c r="G59" s="38" t="s">
        <v>24</v>
      </c>
      <c r="H59" s="4" t="s">
        <v>63</v>
      </c>
      <c r="I59" s="39" t="s">
        <v>64</v>
      </c>
      <c r="J59" s="38" t="s">
        <v>25</v>
      </c>
      <c r="K59" s="75"/>
    </row>
    <row r="60" spans="1:14">
      <c r="A60" s="6" t="s">
        <v>56</v>
      </c>
      <c r="B60" s="5">
        <v>2019</v>
      </c>
      <c r="C60" s="7"/>
      <c r="D60" s="20" t="s">
        <v>62</v>
      </c>
      <c r="E60" s="35">
        <v>7.5</v>
      </c>
      <c r="F60" s="36"/>
      <c r="G60" s="33">
        <f>(E60*F60)</f>
        <v>0</v>
      </c>
      <c r="H60" s="31">
        <v>6.25</v>
      </c>
      <c r="I60" s="32"/>
      <c r="J60" s="33">
        <f>(H60*I60)*6</f>
        <v>0</v>
      </c>
      <c r="K60" s="68"/>
    </row>
    <row r="61" spans="1:14">
      <c r="A61" s="76"/>
      <c r="B61" s="13"/>
      <c r="C61" s="13"/>
      <c r="D61" s="13"/>
      <c r="E61" s="15"/>
      <c r="F61" s="27">
        <f>F60</f>
        <v>0</v>
      </c>
      <c r="G61" s="25">
        <f>G60</f>
        <v>0</v>
      </c>
      <c r="H61" s="16"/>
      <c r="I61" s="26">
        <f>I60</f>
        <v>0</v>
      </c>
      <c r="J61" s="28">
        <f>J60</f>
        <v>0</v>
      </c>
      <c r="K61" s="68"/>
    </row>
    <row r="62" spans="1:14">
      <c r="A62" s="76"/>
      <c r="B62" s="13"/>
      <c r="C62" s="13"/>
      <c r="D62" s="13"/>
      <c r="E62" s="15"/>
      <c r="F62" s="12"/>
      <c r="G62" s="15"/>
      <c r="H62" s="16"/>
      <c r="I62" s="16"/>
      <c r="J62" s="70"/>
      <c r="K62" s="68"/>
    </row>
    <row r="63" spans="1:14">
      <c r="A63" s="76"/>
      <c r="B63" s="13"/>
      <c r="C63" s="13"/>
      <c r="D63" s="13"/>
      <c r="E63" s="15"/>
      <c r="F63" s="12"/>
      <c r="G63" s="15"/>
      <c r="H63" s="16"/>
      <c r="I63" s="16"/>
      <c r="J63" s="70"/>
      <c r="K63" s="68"/>
    </row>
    <row r="64" spans="1:14" ht="20">
      <c r="A64" s="133" t="s">
        <v>82</v>
      </c>
      <c r="B64" s="134"/>
      <c r="C64" s="134"/>
      <c r="D64" s="135"/>
      <c r="E64" s="65"/>
      <c r="F64" s="65"/>
      <c r="G64" s="65"/>
      <c r="H64" s="133" t="s">
        <v>78</v>
      </c>
      <c r="I64" s="135"/>
      <c r="J64" s="65"/>
      <c r="K64" s="68"/>
    </row>
    <row r="65" spans="1:11">
      <c r="A65" s="44" t="s">
        <v>69</v>
      </c>
      <c r="B65" s="11"/>
      <c r="C65" s="8"/>
      <c r="D65" s="62">
        <v>15</v>
      </c>
      <c r="E65" s="15"/>
      <c r="F65" s="12"/>
      <c r="G65" s="15"/>
      <c r="H65" s="54" t="s">
        <v>74</v>
      </c>
      <c r="I65" s="55">
        <f>(G38+J38+G55+J55+G61+J61)</f>
        <v>0</v>
      </c>
      <c r="J65" s="70"/>
      <c r="K65" s="68"/>
    </row>
    <row r="66" spans="1:11">
      <c r="A66" s="44" t="s">
        <v>70</v>
      </c>
      <c r="B66" s="11"/>
      <c r="C66" s="8"/>
      <c r="D66" s="62">
        <v>25</v>
      </c>
      <c r="E66" s="15"/>
      <c r="F66" s="12"/>
      <c r="G66" s="15"/>
      <c r="H66" s="54" t="s">
        <v>77</v>
      </c>
      <c r="I66" s="56">
        <f>((((F38+F55+F61))+((I38+I55+I61))*6))</f>
        <v>0</v>
      </c>
      <c r="J66" s="70"/>
      <c r="K66" s="68"/>
    </row>
    <row r="67" spans="1:11">
      <c r="A67" s="44" t="s">
        <v>71</v>
      </c>
      <c r="B67" s="11"/>
      <c r="C67" s="8"/>
      <c r="D67" s="62">
        <v>30</v>
      </c>
      <c r="E67" s="15"/>
      <c r="F67" s="12"/>
      <c r="G67" s="15"/>
      <c r="H67" s="54" t="s">
        <v>68</v>
      </c>
      <c r="I67" s="57">
        <f>IF(I66&lt;13,D65,IF(I66&lt;25,D66,IF(I66&lt;36,D67,0)))</f>
        <v>15</v>
      </c>
      <c r="J67" s="70"/>
      <c r="K67" s="68"/>
    </row>
    <row r="68" spans="1:11">
      <c r="A68" s="9" t="s">
        <v>75</v>
      </c>
      <c r="B68" s="63"/>
      <c r="C68" s="48"/>
      <c r="D68" s="64" t="s">
        <v>76</v>
      </c>
      <c r="E68" s="15"/>
      <c r="F68" s="12"/>
      <c r="G68" s="15"/>
      <c r="H68" s="58"/>
      <c r="I68" s="59"/>
      <c r="J68" s="70"/>
      <c r="K68" s="68"/>
    </row>
    <row r="69" spans="1:11">
      <c r="A69" s="76"/>
      <c r="B69" s="13"/>
      <c r="C69" s="13"/>
      <c r="D69" s="13"/>
      <c r="E69" s="15"/>
      <c r="F69" s="12"/>
      <c r="G69" s="15"/>
      <c r="H69" s="54" t="s">
        <v>79</v>
      </c>
      <c r="I69" s="55">
        <f>I70/1.2</f>
        <v>12.5</v>
      </c>
      <c r="J69" s="70"/>
      <c r="K69" s="68"/>
    </row>
    <row r="70" spans="1:11">
      <c r="A70" s="76"/>
      <c r="B70" s="13"/>
      <c r="C70" s="13"/>
      <c r="D70" s="13"/>
      <c r="E70" s="15"/>
      <c r="F70" s="12"/>
      <c r="G70" s="15"/>
      <c r="H70" s="60" t="s">
        <v>80</v>
      </c>
      <c r="I70" s="61">
        <f>I65+I67</f>
        <v>15</v>
      </c>
      <c r="J70" s="70"/>
      <c r="K70" s="68"/>
    </row>
    <row r="71" spans="1:11">
      <c r="A71" s="69"/>
      <c r="B71" s="15"/>
      <c r="C71" s="15"/>
      <c r="D71" s="15"/>
      <c r="E71" s="15"/>
      <c r="F71" s="15"/>
      <c r="G71" s="15"/>
      <c r="H71" s="70"/>
      <c r="I71" s="70"/>
      <c r="J71" s="70"/>
      <c r="K71" s="68"/>
    </row>
    <row r="72" spans="1:11" ht="15">
      <c r="A72" s="104" t="s">
        <v>81</v>
      </c>
      <c r="B72" s="15"/>
      <c r="C72" s="15"/>
      <c r="D72" s="15"/>
      <c r="E72" s="15"/>
      <c r="F72" s="70"/>
      <c r="G72" s="70"/>
      <c r="H72" s="70"/>
      <c r="I72" s="70"/>
      <c r="J72" s="70"/>
      <c r="K72" s="68"/>
    </row>
    <row r="73" spans="1:11">
      <c r="A73" s="77" t="s">
        <v>57</v>
      </c>
      <c r="B73" s="66"/>
      <c r="C73" s="66"/>
      <c r="D73" s="66"/>
      <c r="E73" s="66"/>
      <c r="F73" s="66"/>
      <c r="G73" s="66"/>
      <c r="H73" s="70"/>
      <c r="I73" s="70"/>
      <c r="J73" s="70"/>
      <c r="K73" s="68"/>
    </row>
    <row r="74" spans="1:11" ht="15" customHeight="1">
      <c r="A74" s="105" t="s">
        <v>8</v>
      </c>
      <c r="B74" s="106"/>
      <c r="C74" s="106"/>
      <c r="D74" s="106"/>
      <c r="E74" s="106"/>
      <c r="F74" s="106"/>
      <c r="G74" s="106"/>
      <c r="H74" s="106"/>
      <c r="I74" s="106"/>
      <c r="J74" s="70"/>
      <c r="K74" s="68"/>
    </row>
    <row r="75" spans="1:11" ht="15" customHeight="1">
      <c r="A75" s="105" t="s">
        <v>9</v>
      </c>
      <c r="B75" s="106"/>
      <c r="C75" s="106"/>
      <c r="D75" s="106"/>
      <c r="E75" s="106"/>
      <c r="F75" s="106"/>
      <c r="G75" s="106"/>
      <c r="H75" s="106"/>
      <c r="I75" s="106"/>
      <c r="J75" s="70"/>
      <c r="K75" s="68"/>
    </row>
    <row r="76" spans="1:11">
      <c r="A76" s="105"/>
      <c r="B76" s="106"/>
      <c r="C76" s="106"/>
      <c r="D76" s="106"/>
      <c r="E76" s="106"/>
      <c r="F76" s="106"/>
      <c r="G76" s="106"/>
      <c r="H76" s="106"/>
      <c r="I76" s="106"/>
      <c r="J76" s="70"/>
      <c r="K76" s="68"/>
    </row>
    <row r="77" spans="1:11" ht="9" customHeight="1">
      <c r="A77" s="107"/>
      <c r="B77" s="108"/>
      <c r="C77" s="108"/>
      <c r="D77" s="108"/>
      <c r="E77" s="108"/>
      <c r="F77" s="108"/>
      <c r="G77" s="108"/>
      <c r="H77" s="108"/>
      <c r="I77" s="108"/>
      <c r="J77" s="78"/>
      <c r="K77" s="79"/>
    </row>
  </sheetData>
  <sheetProtection selectLockedCells="1"/>
  <mergeCells count="46">
    <mergeCell ref="A13:I13"/>
    <mergeCell ref="A9:J10"/>
    <mergeCell ref="A26:I26"/>
    <mergeCell ref="H31:J31"/>
    <mergeCell ref="A28:J28"/>
    <mergeCell ref="A15:C15"/>
    <mergeCell ref="D15:F15"/>
    <mergeCell ref="G15:I15"/>
    <mergeCell ref="A16:C16"/>
    <mergeCell ref="A17:C17"/>
    <mergeCell ref="D16:F16"/>
    <mergeCell ref="G16:I16"/>
    <mergeCell ref="D17:F17"/>
    <mergeCell ref="G19:I19"/>
    <mergeCell ref="G22:I22"/>
    <mergeCell ref="D21:F21"/>
    <mergeCell ref="H58:J58"/>
    <mergeCell ref="A64:D64"/>
    <mergeCell ref="H64:I64"/>
    <mergeCell ref="D24:I25"/>
    <mergeCell ref="A30:J30"/>
    <mergeCell ref="A40:J40"/>
    <mergeCell ref="A55:D55"/>
    <mergeCell ref="A57:J57"/>
    <mergeCell ref="H41:J41"/>
    <mergeCell ref="A19:C19"/>
    <mergeCell ref="D22:F22"/>
    <mergeCell ref="D18:F18"/>
    <mergeCell ref="D20:F20"/>
    <mergeCell ref="D19:F19"/>
    <mergeCell ref="A74:I74"/>
    <mergeCell ref="A75:I77"/>
    <mergeCell ref="G17:I17"/>
    <mergeCell ref="G18:I18"/>
    <mergeCell ref="G20:I20"/>
    <mergeCell ref="G21:I21"/>
    <mergeCell ref="A59:D59"/>
    <mergeCell ref="A32:D32"/>
    <mergeCell ref="G23:I23"/>
    <mergeCell ref="A24:C25"/>
    <mergeCell ref="A23:C23"/>
    <mergeCell ref="D23:F23"/>
    <mergeCell ref="A18:C18"/>
    <mergeCell ref="A20:C20"/>
    <mergeCell ref="A21:C21"/>
    <mergeCell ref="A22:C22"/>
  </mergeCells>
  <hyperlinks>
    <hyperlink ref="A22" r:id="rId1" display="contact@cavedebellevue.com"/>
  </hyperlinks>
  <printOptions gridLines="1"/>
  <pageMargins left="0.25" right="0.25" top="0.75" bottom="0.75" header="0.3" footer="0.3"/>
  <pageSetup paperSize="9" orientation="portrait" horizontalDpi="4294967292" verticalDpi="4294967292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</dc:creator>
  <cp:lastModifiedBy>Charlotte Kuhn</cp:lastModifiedBy>
  <dcterms:created xsi:type="dcterms:W3CDTF">2016-09-02T10:05:56Z</dcterms:created>
  <dcterms:modified xsi:type="dcterms:W3CDTF">2020-04-09T10:57:27Z</dcterms:modified>
</cp:coreProperties>
</file>